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shra3\Desktop\"/>
    </mc:Choice>
  </mc:AlternateContent>
  <bookViews>
    <workbookView xWindow="0" yWindow="0" windowWidth="15360" windowHeight="7755" activeTab="2"/>
  </bookViews>
  <sheets>
    <sheet name="SpeedDist" sheetId="1" r:id="rId1"/>
    <sheet name="NormalDist" sheetId="2" r:id="rId2"/>
    <sheet name="Chisq" sheetId="4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C3" i="2" l="1"/>
  <c r="F14" i="4" l="1"/>
  <c r="F13" i="4"/>
  <c r="B3" i="2"/>
  <c r="E9" i="4" l="1"/>
  <c r="F9" i="4" s="1"/>
  <c r="D6" i="4"/>
  <c r="E6" i="4" s="1"/>
  <c r="F6" i="4" s="1"/>
  <c r="D7" i="4"/>
  <c r="E7" i="4" s="1"/>
  <c r="F7" i="4" s="1"/>
  <c r="D8" i="4"/>
  <c r="E8" i="4" s="1"/>
  <c r="F8" i="4" s="1"/>
  <c r="D9" i="4"/>
  <c r="D10" i="4"/>
  <c r="E10" i="4" s="1"/>
  <c r="F10" i="4" s="1"/>
  <c r="D11" i="4"/>
  <c r="E11" i="4" s="1"/>
  <c r="F11" i="4" s="1"/>
  <c r="D12" i="4"/>
  <c r="E12" i="4" s="1"/>
  <c r="F12" i="4" s="1"/>
  <c r="D5" i="4"/>
  <c r="E5" i="4" s="1"/>
  <c r="F5" i="4" s="1"/>
  <c r="D4" i="4"/>
  <c r="E4" i="4" s="1"/>
  <c r="F4" i="4" s="1"/>
  <c r="A4" i="4"/>
  <c r="D3" i="2"/>
  <c r="A4" i="2"/>
  <c r="B4" i="2" s="1"/>
  <c r="C4" i="2" s="1"/>
  <c r="D4" i="2" s="1"/>
  <c r="K21" i="1"/>
  <c r="F5" i="1"/>
  <c r="F6" i="1"/>
  <c r="F7" i="1"/>
  <c r="F8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5" i="1"/>
  <c r="F36" i="1"/>
  <c r="F37" i="1"/>
  <c r="F38" i="1"/>
  <c r="B44" i="1"/>
  <c r="E5" i="1"/>
  <c r="E6" i="1"/>
  <c r="E8" i="1"/>
  <c r="E9" i="1"/>
  <c r="E11" i="1"/>
  <c r="E12" i="1"/>
  <c r="E13" i="1"/>
  <c r="E14" i="1"/>
  <c r="E15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C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E3" i="2" l="1"/>
  <c r="F3" i="2" s="1"/>
  <c r="E2" i="2"/>
  <c r="F2" i="2" s="1"/>
  <c r="K15" i="1"/>
  <c r="E32" i="1"/>
  <c r="E24" i="1"/>
  <c r="E16" i="1"/>
  <c r="E44" i="1" s="1"/>
  <c r="N4" i="1" s="1"/>
  <c r="E7" i="1"/>
  <c r="F34" i="1"/>
  <c r="F26" i="1"/>
  <c r="F18" i="1"/>
  <c r="F9" i="1"/>
  <c r="A5" i="2"/>
  <c r="A5" i="4"/>
  <c r="F44" i="1"/>
  <c r="A6" i="2" l="1"/>
  <c r="B5" i="2"/>
  <c r="C5" i="2" s="1"/>
  <c r="D5" i="2" s="1"/>
  <c r="A6" i="4"/>
  <c r="Q9" i="1"/>
  <c r="Q12" i="1" s="1"/>
  <c r="C5" i="1"/>
  <c r="E4" i="2" l="1"/>
  <c r="F4" i="2" s="1"/>
  <c r="A7" i="2"/>
  <c r="B6" i="2"/>
  <c r="C6" i="2" s="1"/>
  <c r="D6" i="2" s="1"/>
  <c r="A7" i="4"/>
  <c r="C6" i="1"/>
  <c r="A8" i="2" l="1"/>
  <c r="B7" i="2"/>
  <c r="C7" i="2" s="1"/>
  <c r="D7" i="2" s="1"/>
  <c r="E5" i="2"/>
  <c r="F5" i="2" s="1"/>
  <c r="A8" i="4"/>
  <c r="C7" i="1"/>
  <c r="E6" i="2" l="1"/>
  <c r="F6" i="2" s="1"/>
  <c r="A9" i="2"/>
  <c r="B8" i="2"/>
  <c r="C8" i="2" s="1"/>
  <c r="D8" i="2" s="1"/>
  <c r="A9" i="4"/>
  <c r="C8" i="1"/>
  <c r="A10" i="2" l="1"/>
  <c r="B9" i="2"/>
  <c r="C9" i="2" s="1"/>
  <c r="D9" i="2" s="1"/>
  <c r="E8" i="2"/>
  <c r="F8" i="2" s="1"/>
  <c r="E7" i="2"/>
  <c r="F7" i="2" s="1"/>
  <c r="A10" i="4"/>
  <c r="C9" i="1"/>
  <c r="C10" i="1" s="1"/>
  <c r="A11" i="2" l="1"/>
  <c r="B10" i="2"/>
  <c r="C10" i="2" s="1"/>
  <c r="D10" i="2" s="1"/>
  <c r="A11" i="4"/>
  <c r="C11" i="1"/>
  <c r="A12" i="2" l="1"/>
  <c r="B12" i="2" s="1"/>
  <c r="C12" i="2" s="1"/>
  <c r="D12" i="2" s="1"/>
  <c r="E12" i="2" s="1"/>
  <c r="F12" i="2" s="1"/>
  <c r="B11" i="2"/>
  <c r="C11" i="2" s="1"/>
  <c r="D11" i="2" s="1"/>
  <c r="E9" i="2"/>
  <c r="F9" i="2" s="1"/>
  <c r="A12" i="4"/>
  <c r="C12" i="1"/>
  <c r="E11" i="2" l="1"/>
  <c r="F11" i="2" s="1"/>
  <c r="E10" i="2"/>
  <c r="F10" i="2" s="1"/>
  <c r="C13" i="1"/>
  <c r="C14" i="1" l="1"/>
  <c r="C15" i="1" l="1"/>
  <c r="C16" i="1" l="1"/>
  <c r="C17" i="1" l="1"/>
  <c r="C18" i="1" l="1"/>
  <c r="C19" i="1" l="1"/>
  <c r="C20" i="1" l="1"/>
  <c r="C21" i="1" l="1"/>
  <c r="C22" i="1" l="1"/>
  <c r="C23" i="1" l="1"/>
  <c r="C24" i="1" l="1"/>
  <c r="C25" i="1" l="1"/>
  <c r="C26" i="1" l="1"/>
  <c r="C27" i="1" l="1"/>
  <c r="C28" i="1" l="1"/>
  <c r="C29" i="1" l="1"/>
  <c r="C30" i="1" l="1"/>
  <c r="C31" i="1" l="1"/>
  <c r="C32" i="1" l="1"/>
  <c r="C33" i="1" l="1"/>
  <c r="C34" i="1" l="1"/>
  <c r="C35" i="1" l="1"/>
  <c r="C36" i="1" l="1"/>
  <c r="C37" i="1" l="1"/>
  <c r="C38" i="1" l="1"/>
  <c r="D42" i="1" l="1"/>
  <c r="D4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G6" i="1" s="1"/>
  <c r="D17" i="1"/>
  <c r="G7" i="1" s="1"/>
  <c r="D18" i="1"/>
  <c r="D19" i="1"/>
  <c r="D20" i="1"/>
  <c r="G10" i="1" s="1"/>
  <c r="D21" i="1"/>
  <c r="G11" i="1" s="1"/>
  <c r="D22" i="1"/>
  <c r="G12" i="1" s="1"/>
  <c r="D23" i="1"/>
  <c r="G13" i="1" s="1"/>
  <c r="D24" i="1"/>
  <c r="G14" i="1" s="1"/>
  <c r="D25" i="1"/>
  <c r="G15" i="1" s="1"/>
  <c r="D26" i="1"/>
  <c r="D27" i="1"/>
  <c r="D28" i="1"/>
  <c r="G18" i="1" s="1"/>
  <c r="D29" i="1"/>
  <c r="G19" i="1" s="1"/>
  <c r="D30" i="1"/>
  <c r="G20" i="1" s="1"/>
  <c r="D31" i="1"/>
  <c r="G21" i="1" s="1"/>
  <c r="D32" i="1"/>
  <c r="G22" i="1" s="1"/>
  <c r="D33" i="1"/>
  <c r="G23" i="1" s="1"/>
  <c r="D34" i="1"/>
  <c r="D35" i="1"/>
  <c r="D36" i="1"/>
  <c r="G26" i="1" s="1"/>
  <c r="D37" i="1"/>
  <c r="G27" i="1" s="1"/>
  <c r="D38" i="1"/>
  <c r="G28" i="1" s="1"/>
  <c r="D39" i="1"/>
  <c r="G29" i="1" s="1"/>
  <c r="D40" i="1"/>
  <c r="G30" i="1" s="1"/>
  <c r="D41" i="1"/>
  <c r="G31" i="1" s="1"/>
  <c r="G25" i="1" l="1"/>
  <c r="G9" i="1"/>
  <c r="G33" i="1"/>
  <c r="G17" i="1"/>
  <c r="G24" i="1"/>
  <c r="G16" i="1"/>
  <c r="G8" i="1"/>
  <c r="G32" i="1"/>
</calcChain>
</file>

<file path=xl/sharedStrings.xml><?xml version="1.0" encoding="utf-8"?>
<sst xmlns="http://schemas.openxmlformats.org/spreadsheetml/2006/main" count="53" uniqueCount="27">
  <si>
    <t>ui</t>
  </si>
  <si>
    <t>fi</t>
  </si>
  <si>
    <t>Cumulative</t>
  </si>
  <si>
    <t>%</t>
  </si>
  <si>
    <t>Sum</t>
  </si>
  <si>
    <t>s</t>
  </si>
  <si>
    <t>Median</t>
  </si>
  <si>
    <t>Mode</t>
  </si>
  <si>
    <t>-</t>
  </si>
  <si>
    <t>Range</t>
  </si>
  <si>
    <t>Pace</t>
  </si>
  <si>
    <t>47-57</t>
  </si>
  <si>
    <t>Class Interval Limit</t>
  </si>
  <si>
    <t>z</t>
  </si>
  <si>
    <t>z/s</t>
  </si>
  <si>
    <t>P</t>
  </si>
  <si>
    <t>Pt</t>
  </si>
  <si>
    <t>Ft</t>
  </si>
  <si>
    <t>f0-ft</t>
  </si>
  <si>
    <t>f0</t>
  </si>
  <si>
    <t>ft</t>
  </si>
  <si>
    <t>(f0-ft)^2</t>
  </si>
  <si>
    <t>[(f0-ft)^2]/ft</t>
  </si>
  <si>
    <t>Conclusion</t>
  </si>
  <si>
    <t>Table</t>
  </si>
  <si>
    <t>Sum_Calculated</t>
  </si>
  <si>
    <t>Fail to reject Null Hypothesis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</si>
</sst>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0" borderId="0" xfId="0" applyFont="1"/>
    <xf numFmtId="2" fontId="0" fillId="0" borderId="0" xfId="0" applyNumberFormat="1"/>
    <xf numFmtId="9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954305557245843E-2"/>
          <c:y val="0.14667556699081302"/>
          <c:w val="0.9130913118085896"/>
          <c:h val="0.73462587485620934"/>
        </c:manualLayout>
      </c:layout>
      <c:barChart>
        <c:barDir val="col"/>
        <c:grouping val="clustered"/>
        <c:varyColors val="0"/>
        <c:ser>
          <c:idx val="0"/>
          <c:order val="0"/>
          <c:tx>
            <c:v>Speed Frequency</c:v>
          </c:tx>
          <c:invertIfNegative val="0"/>
          <c:cat>
            <c:numRef>
              <c:f>SpeedDist!$A$3:$A$43</c:f>
              <c:numCache>
                <c:formatCode>General</c:formatCode>
                <c:ptCount val="4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</c:numCache>
            </c:numRef>
          </c:cat>
          <c:val>
            <c:numRef>
              <c:f>SpeedDist!$B$3:$B$43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7</c:v>
                </c:pt>
                <c:pt idx="16">
                  <c:v>4</c:v>
                </c:pt>
                <c:pt idx="17">
                  <c:v>8</c:v>
                </c:pt>
                <c:pt idx="18">
                  <c:v>8</c:v>
                </c:pt>
                <c:pt idx="19">
                  <c:v>15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23</c:v>
                </c:pt>
                <c:pt idx="24">
                  <c:v>15</c:v>
                </c:pt>
                <c:pt idx="25">
                  <c:v>16</c:v>
                </c:pt>
                <c:pt idx="26">
                  <c:v>9</c:v>
                </c:pt>
                <c:pt idx="27">
                  <c:v>14</c:v>
                </c:pt>
                <c:pt idx="28">
                  <c:v>6</c:v>
                </c:pt>
                <c:pt idx="29">
                  <c:v>3</c:v>
                </c:pt>
                <c:pt idx="30">
                  <c:v>9</c:v>
                </c:pt>
                <c:pt idx="31">
                  <c:v>3</c:v>
                </c:pt>
                <c:pt idx="32">
                  <c:v>6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6104"/>
        <c:axId val="8825712"/>
      </c:barChart>
      <c:catAx>
        <c:axId val="8826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25712"/>
        <c:crosses val="autoZero"/>
        <c:auto val="1"/>
        <c:lblAlgn val="ctr"/>
        <c:lblOffset val="100"/>
        <c:tickLblSkip val="10"/>
        <c:noMultiLvlLbl val="0"/>
      </c:catAx>
      <c:valAx>
        <c:axId val="8825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26104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3652756311179801"/>
          <c:y val="6.2339140227589601E-2"/>
          <c:w val="0.17897990726429674"/>
          <c:h val="6.303411208424859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19480351414406533"/>
          <c:w val="0.88575787401574801"/>
          <c:h val="0.68921660834062404"/>
        </c:manualLayout>
      </c:layout>
      <c:lineChart>
        <c:grouping val="standard"/>
        <c:varyColors val="0"/>
        <c:ser>
          <c:idx val="0"/>
          <c:order val="0"/>
          <c:tx>
            <c:v>Cumulative Frequency</c:v>
          </c:tx>
          <c:cat>
            <c:numRef>
              <c:f>SpeedDist!$A$5:$A$43</c:f>
              <c:numCache>
                <c:formatCode>General</c:formatCode>
                <c:ptCount val="39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54</c:v>
                </c:pt>
                <c:pt idx="23">
                  <c:v>55</c:v>
                </c:pt>
                <c:pt idx="24">
                  <c:v>56</c:v>
                </c:pt>
                <c:pt idx="25">
                  <c:v>57</c:v>
                </c:pt>
                <c:pt idx="26">
                  <c:v>58</c:v>
                </c:pt>
                <c:pt idx="27">
                  <c:v>59</c:v>
                </c:pt>
                <c:pt idx="28">
                  <c:v>60</c:v>
                </c:pt>
                <c:pt idx="29">
                  <c:v>61</c:v>
                </c:pt>
                <c:pt idx="30">
                  <c:v>62</c:v>
                </c:pt>
                <c:pt idx="31">
                  <c:v>63</c:v>
                </c:pt>
                <c:pt idx="32">
                  <c:v>64</c:v>
                </c:pt>
                <c:pt idx="33">
                  <c:v>65</c:v>
                </c:pt>
                <c:pt idx="34">
                  <c:v>66</c:v>
                </c:pt>
                <c:pt idx="35">
                  <c:v>67</c:v>
                </c:pt>
                <c:pt idx="36">
                  <c:v>68</c:v>
                </c:pt>
                <c:pt idx="37">
                  <c:v>69</c:v>
                </c:pt>
                <c:pt idx="38">
                  <c:v>70</c:v>
                </c:pt>
              </c:numCache>
            </c:numRef>
          </c:cat>
          <c:val>
            <c:numRef>
              <c:f>SpeedDist!$D$4:$D$43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4.5</c:v>
                </c:pt>
                <c:pt idx="10">
                  <c:v>5</c:v>
                </c:pt>
                <c:pt idx="11">
                  <c:v>7.5</c:v>
                </c:pt>
                <c:pt idx="12">
                  <c:v>9.5</c:v>
                </c:pt>
                <c:pt idx="13">
                  <c:v>10</c:v>
                </c:pt>
                <c:pt idx="14">
                  <c:v>13.5</c:v>
                </c:pt>
                <c:pt idx="15">
                  <c:v>15.5</c:v>
                </c:pt>
                <c:pt idx="16">
                  <c:v>19.5</c:v>
                </c:pt>
                <c:pt idx="17">
                  <c:v>23.5</c:v>
                </c:pt>
                <c:pt idx="18">
                  <c:v>31</c:v>
                </c:pt>
                <c:pt idx="19">
                  <c:v>35</c:v>
                </c:pt>
                <c:pt idx="20">
                  <c:v>39</c:v>
                </c:pt>
                <c:pt idx="21">
                  <c:v>44</c:v>
                </c:pt>
                <c:pt idx="22">
                  <c:v>55.5</c:v>
                </c:pt>
                <c:pt idx="23">
                  <c:v>63</c:v>
                </c:pt>
                <c:pt idx="24">
                  <c:v>71</c:v>
                </c:pt>
                <c:pt idx="25">
                  <c:v>75.5</c:v>
                </c:pt>
                <c:pt idx="26">
                  <c:v>82.5</c:v>
                </c:pt>
                <c:pt idx="27">
                  <c:v>85.5</c:v>
                </c:pt>
                <c:pt idx="28">
                  <c:v>87</c:v>
                </c:pt>
                <c:pt idx="29">
                  <c:v>91.5</c:v>
                </c:pt>
                <c:pt idx="30">
                  <c:v>93</c:v>
                </c:pt>
                <c:pt idx="31">
                  <c:v>96</c:v>
                </c:pt>
                <c:pt idx="32">
                  <c:v>97.5</c:v>
                </c:pt>
                <c:pt idx="33">
                  <c:v>99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145456"/>
        <c:axId val="380145848"/>
      </c:lineChart>
      <c:catAx>
        <c:axId val="38014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0145848"/>
        <c:crosses val="autoZero"/>
        <c:auto val="1"/>
        <c:lblAlgn val="ctr"/>
        <c:lblOffset val="100"/>
        <c:tickLblSkip val="10"/>
        <c:noMultiLvlLbl val="0"/>
      </c:catAx>
      <c:valAx>
        <c:axId val="380145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0145456"/>
        <c:crosses val="autoZero"/>
        <c:crossBetween val="between"/>
        <c:majorUnit val="5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0661053346760005"/>
          <c:y val="0.11199152422497242"/>
          <c:w val="0.24830108100894169"/>
          <c:h val="5.960580482617731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11</xdr:col>
      <xdr:colOff>345074</xdr:colOff>
      <xdr:row>5</xdr:row>
      <xdr:rowOff>102852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3"/>
            <xdr:cNvSpPr txBox="1"/>
          </xdr:nvSpPr>
          <xdr:spPr>
            <a:xfrm>
              <a:off x="5486400" y="381000"/>
              <a:ext cx="1564274" cy="67435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US" i="1">
                            <a:latin typeface="Cambria Math"/>
                            <a:ea typeface="Cambria Math"/>
                          </a:rPr>
                          <m:t>𝜇</m:t>
                        </m:r>
                      </m:e>
                    </m:bar>
                    <m:r>
                      <a:rPr lang="en-US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en-US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b="0" i="1">
                                <a:latin typeface="Cambria Math"/>
                              </a:rPr>
                              <m:t>𝑖</m:t>
                            </m:r>
                            <m:r>
                              <a:rPr lang="en-US" b="0" i="1">
                                <a:latin typeface="Cambria Math"/>
                              </a:rPr>
                              <m:t>=1</m:t>
                            </m:r>
                          </m:sub>
                          <m:sup>
                            <m:r>
                              <a:rPr lang="en-US" b="0" i="1">
                                <a:latin typeface="Cambria Math"/>
                              </a:rPr>
                              <m:t>𝑔</m:t>
                            </m:r>
                          </m:sup>
                          <m:e>
                            <m:sSub>
                              <m:sSubPr>
                                <m:ctrlPr>
                                  <a:rPr lang="en-US" sz="18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US" sz="18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en-US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lang="en-US" sz="18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num>
                      <m:den>
                        <m:r>
                          <a:rPr lang="en-US" b="0" i="1">
                            <a:latin typeface="Cambria Math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2" name="TextBox 3"/>
            <xdr:cNvSpPr txBox="1"/>
          </xdr:nvSpPr>
          <xdr:spPr>
            <a:xfrm>
              <a:off x="5486400" y="381000"/>
              <a:ext cx="1564274" cy="674352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/>
                </a:rPr>
                <a:t>¯</a:t>
              </a:r>
              <a:r>
                <a:rPr lang="en-US" i="0">
                  <a:latin typeface="Cambria Math"/>
                  <a:ea typeface="Cambria Math"/>
                </a:rPr>
                <a:t>𝜇</a:t>
              </a:r>
              <a:r>
                <a:rPr lang="en-US" b="0" i="0">
                  <a:latin typeface="Cambria Math"/>
                </a:rPr>
                <a:t>=(∑_(𝑖=1)^𝑔▒〖</a:t>
              </a:r>
              <a:r>
                <a:rPr lang="en-US" sz="18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𝑓_</a:t>
              </a:r>
              <a:r>
                <a:rPr lang="en-US" sz="18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18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𝜇_𝑖</a:t>
              </a:r>
              <a:r>
                <a:rPr lang="en-US" sz="1800" b="0" i="0" kern="12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〗)/</a:t>
              </a:r>
              <a:r>
                <a:rPr lang="en-US" b="0" i="0">
                  <a:latin typeface="Cambria Math"/>
                </a:rPr>
                <a:t>𝑁</a:t>
              </a:r>
              <a:endParaRPr lang="en-US"/>
            </a:p>
          </xdr:txBody>
        </xdr:sp>
      </mc:Fallback>
    </mc:AlternateContent>
    <xdr:clientData/>
  </xdr:twoCellAnchor>
  <xdr:twoCellAnchor>
    <xdr:from>
      <xdr:col>9</xdr:col>
      <xdr:colOff>0</xdr:colOff>
      <xdr:row>6</xdr:row>
      <xdr:rowOff>0</xdr:rowOff>
    </xdr:from>
    <xdr:to>
      <xdr:col>14</xdr:col>
      <xdr:colOff>585815</xdr:colOff>
      <xdr:row>10</xdr:row>
      <xdr:rowOff>28281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4"/>
            <xdr:cNvSpPr txBox="1"/>
          </xdr:nvSpPr>
          <xdr:spPr>
            <a:xfrm>
              <a:off x="5486400" y="1143000"/>
              <a:ext cx="3633815" cy="79028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b="0" i="1">
                            <a:latin typeface="Cambria Math"/>
                          </a:rPr>
                          <m:t>𝑠</m:t>
                        </m:r>
                      </m:e>
                      <m:sup>
                        <m:r>
                          <a:rPr lang="en-US" b="0" i="1">
                            <a:latin typeface="Cambria Math"/>
                          </a:rPr>
                          <m:t>2</m:t>
                        </m:r>
                      </m:sup>
                    </m:sSup>
                    <m:r>
                      <a:rPr lang="en-US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en-US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b="0" i="1">
                                <a:latin typeface="Cambria Math"/>
                              </a:rPr>
                              <m:t>𝑖</m:t>
                            </m:r>
                            <m:r>
                              <a:rPr lang="en-US" b="0" i="1">
                                <a:latin typeface="Cambria Math"/>
                              </a:rPr>
                              <m:t>=1</m:t>
                            </m:r>
                          </m:sub>
                          <m:sup>
                            <m:r>
                              <a:rPr lang="en-US" b="0" i="1">
                                <a:latin typeface="Cambria Math"/>
                              </a:rPr>
                              <m:t>𝑔</m:t>
                            </m:r>
                          </m:sup>
                          <m:e>
                            <m:sSup>
                              <m:sSupPr>
                                <m:ctrlPr>
                                  <a:rPr lang="en-US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b>
                                  <m:sSubPr>
                                    <m:ctrlPr>
                                      <a:rPr lang="en-US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i="1">
                                        <a:latin typeface="Cambria Math"/>
                                        <a:ea typeface="Cambria Math"/>
                                      </a:rPr>
                                      <m:t>𝑓</m:t>
                                    </m:r>
                                  </m:e>
                                  <m:sub>
                                    <m:r>
                                      <a:rPr lang="en-US" i="1">
                                        <a:latin typeface="Cambria Math"/>
                                      </a:rPr>
                                      <m:t>𝑖</m:t>
                                    </m:r>
                                  </m:sub>
                                </m:sSub>
                                <m:d>
                                  <m:dPr>
                                    <m:ctrlPr>
                                      <a:rPr lang="en-US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en-US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i="1">
                                            <a:latin typeface="Cambria Math"/>
                                            <a:ea typeface="Cambria Math"/>
                                          </a:rPr>
                                          <m:t>𝜇</m:t>
                                        </m:r>
                                      </m:e>
                                      <m:sub>
                                        <m:r>
                                          <a:rPr lang="en-US" i="1">
                                            <a:latin typeface="Cambria Math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e>
                                </m:d>
                              </m:e>
                              <m:sup>
                                <m:r>
                                  <a:rPr lang="en-US" b="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b="0" i="1">
                                <a:latin typeface="Cambria Math"/>
                              </a:rPr>
                              <m:t>−</m:t>
                            </m:r>
                            <m:f>
                              <m:fPr>
                                <m:ctrlPr>
                                  <a:rPr lang="en-US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b="0" i="1">
                                    <a:latin typeface="Cambria Math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n-US" b="0" i="1">
                                    <a:latin typeface="Cambria Math"/>
                                  </a:rPr>
                                  <m:t>𝑁</m:t>
                                </m:r>
                              </m:den>
                            </m:f>
                            <m:sSup>
                              <m:sSupPr>
                                <m:ctrlPr>
                                  <a:rPr lang="en-US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n-US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nary>
                                      <m:naryPr>
                                        <m:chr m:val="∑"/>
                                        <m:ctrlPr>
                                          <a:rPr lang="en-US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naryPr>
                                      <m:sub>
                                        <m:r>
                                          <m:rPr>
                                            <m:brk m:alnAt="23"/>
                                          </m:rPr>
                                          <a:rPr lang="en-US" i="1">
                                            <a:latin typeface="Cambria Math"/>
                                          </a:rPr>
                                          <m:t>𝑖</m:t>
                                        </m:r>
                                        <m:r>
                                          <a:rPr lang="en-US" i="1">
                                            <a:latin typeface="Cambria Math"/>
                                          </a:rPr>
                                          <m:t>=1</m:t>
                                        </m:r>
                                      </m:sub>
                                      <m:sup>
                                        <m:r>
                                          <a:rPr lang="en-US" i="1">
                                            <a:latin typeface="Cambria Math"/>
                                          </a:rPr>
                                          <m:t>𝑔</m:t>
                                        </m:r>
                                      </m:sup>
                                      <m:e>
                                        <m:sSub>
                                          <m:sSubPr>
                                            <m:ctrlPr>
                                              <a:rPr lang="en-US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i="1">
                                                <a:latin typeface="Cambria Math"/>
                                                <a:ea typeface="Cambria Math"/>
                                              </a:rPr>
                                              <m:t>𝑓</m:t>
                                            </m:r>
                                          </m:e>
                                          <m:sub>
                                            <m:r>
                                              <a:rPr lang="en-US" i="1">
                                                <a:latin typeface="Cambria Math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  <m:sSub>
                                          <m:sSubPr>
                                            <m:ctrlPr>
                                              <a:rPr lang="en-US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i="1">
                                                <a:latin typeface="Cambria Math"/>
                                                <a:ea typeface="Cambria Math"/>
                                              </a:rPr>
                                              <m:t>𝜇</m:t>
                                            </m:r>
                                          </m:e>
                                          <m:sub>
                                            <m:r>
                                              <a:rPr lang="en-US" i="1">
                                                <a:latin typeface="Cambria Math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e>
                                    </m:nary>
                                  </m:e>
                                </m:d>
                              </m:e>
                              <m:sup>
                                <m:r>
                                  <a:rPr lang="en-US" b="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num>
                      <m:den>
                        <m:r>
                          <a:rPr lang="en-US" b="0" i="1">
                            <a:latin typeface="Cambria Math"/>
                          </a:rPr>
                          <m:t>𝑁</m:t>
                        </m:r>
                        <m:r>
                          <a:rPr lang="en-US" b="0" i="1">
                            <a:latin typeface="Cambria Math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3" name="TextBox 4"/>
            <xdr:cNvSpPr txBox="1"/>
          </xdr:nvSpPr>
          <xdr:spPr>
            <a:xfrm>
              <a:off x="5486400" y="1143000"/>
              <a:ext cx="3633815" cy="79028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b="0" i="0">
                  <a:latin typeface="Cambria Math"/>
                </a:rPr>
                <a:t>𝑠^2=(∑_(𝑖=1)^𝑔▒〖〖</a:t>
              </a:r>
              <a:r>
                <a:rPr lang="en-US" i="0">
                  <a:latin typeface="Cambria Math"/>
                  <a:ea typeface="Cambria Math"/>
                </a:rPr>
                <a:t>𝑓_</a:t>
              </a:r>
              <a:r>
                <a:rPr lang="en-US" i="0">
                  <a:latin typeface="Cambria Math"/>
                </a:rPr>
                <a:t>𝑖</a:t>
              </a:r>
              <a:r>
                <a:rPr lang="en-US" b="0" i="0">
                  <a:latin typeface="Cambria Math"/>
                </a:rPr>
                <a:t> (</a:t>
              </a:r>
              <a:r>
                <a:rPr lang="en-US" i="0">
                  <a:latin typeface="Cambria Math"/>
                  <a:ea typeface="Cambria Math"/>
                </a:rPr>
                <a:t>𝜇_</a:t>
              </a:r>
              <a:r>
                <a:rPr lang="en-US" i="0">
                  <a:latin typeface="Cambria Math"/>
                </a:rPr>
                <a:t>𝑖 )</a:t>
              </a:r>
              <a:r>
                <a:rPr lang="en-US" b="0" i="0">
                  <a:latin typeface="Cambria Math"/>
                </a:rPr>
                <a:t>〗^2−1/𝑁 (∑_(</a:t>
              </a:r>
              <a:r>
                <a:rPr lang="en-US" i="0">
                  <a:latin typeface="Cambria Math"/>
                </a:rPr>
                <a:t>𝑖=1)^𝑔▒〖</a:t>
              </a:r>
              <a:r>
                <a:rPr lang="en-US" i="0">
                  <a:latin typeface="Cambria Math"/>
                  <a:ea typeface="Cambria Math"/>
                </a:rPr>
                <a:t>𝑓_</a:t>
              </a:r>
              <a:r>
                <a:rPr lang="en-US" i="0">
                  <a:latin typeface="Cambria Math"/>
                </a:rPr>
                <a:t>𝑖 </a:t>
              </a:r>
              <a:r>
                <a:rPr lang="en-US" i="0">
                  <a:latin typeface="Cambria Math"/>
                  <a:ea typeface="Cambria Math"/>
                </a:rPr>
                <a:t>𝜇_</a:t>
              </a:r>
              <a:r>
                <a:rPr lang="en-US" i="0">
                  <a:latin typeface="Cambria Math"/>
                </a:rPr>
                <a:t>𝑖 〗)</a:t>
              </a:r>
              <a:r>
                <a:rPr lang="en-US" b="0" i="0">
                  <a:latin typeface="Cambria Math"/>
                </a:rPr>
                <a:t>^2 〗)/(𝑁−1)</a:t>
              </a:r>
              <a:endParaRPr lang="en-US"/>
            </a:p>
          </xdr:txBody>
        </xdr:sp>
      </mc:Fallback>
    </mc:AlternateContent>
    <xdr:clientData/>
  </xdr:twoCellAnchor>
  <xdr:oneCellAnchor>
    <xdr:from>
      <xdr:col>3</xdr:col>
      <xdr:colOff>466725</xdr:colOff>
      <xdr:row>0</xdr:row>
      <xdr:rowOff>4762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2295525" y="4762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</m:sSub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/>
                            <a:ea typeface="Cambria Math"/>
                          </a:rPr>
                          <m:t>𝜇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2295525" y="4762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𝑓_𝑖 </a:t>
              </a:r>
              <a:r>
                <a:rPr lang="en-US" sz="1100" i="0">
                  <a:latin typeface="Cambria Math"/>
                  <a:ea typeface="Cambria Math"/>
                </a:rPr>
                <a:t>𝜇_</a:t>
              </a:r>
              <a:r>
                <a:rPr lang="en-US" sz="1100" b="0" i="0">
                  <a:latin typeface="Cambria Math"/>
                </a:rPr>
                <a:t>𝑖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581025</xdr:colOff>
      <xdr:row>0</xdr:row>
      <xdr:rowOff>61912</xdr:rowOff>
    </xdr:from>
    <xdr:ext cx="914400" cy="3256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3019425" y="61912"/>
              <a:ext cx="914400" cy="3256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3019425" y="61912"/>
              <a:ext cx="914400" cy="3256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𝑓_𝑖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𝜇_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)^</a:t>
              </a:r>
              <a:r>
                <a:rPr lang="en-US" sz="1100" b="0" i="0">
                  <a:latin typeface="Cambria Math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17</xdr:col>
      <xdr:colOff>590549</xdr:colOff>
      <xdr:row>0</xdr:row>
      <xdr:rowOff>204786</xdr:rowOff>
    </xdr:from>
    <xdr:to>
      <xdr:col>28</xdr:col>
      <xdr:colOff>47624</xdr:colOff>
      <xdr:row>18</xdr:row>
      <xdr:rowOff>190499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590549</xdr:colOff>
      <xdr:row>21</xdr:row>
      <xdr:rowOff>42861</xdr:rowOff>
    </xdr:from>
    <xdr:to>
      <xdr:col>28</xdr:col>
      <xdr:colOff>66674</xdr:colOff>
      <xdr:row>41</xdr:row>
      <xdr:rowOff>85724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247650</xdr:colOff>
      <xdr:row>36</xdr:row>
      <xdr:rowOff>133350</xdr:rowOff>
    </xdr:from>
    <xdr:to>
      <xdr:col>22</xdr:col>
      <xdr:colOff>247650</xdr:colOff>
      <xdr:row>39</xdr:row>
      <xdr:rowOff>19050</xdr:rowOff>
    </xdr:to>
    <xdr:cxnSp macro="">
      <xdr:nvCxnSpPr>
        <xdr:cNvPr id="12" name="Straight Connector 11"/>
        <xdr:cNvCxnSpPr/>
      </xdr:nvCxnSpPr>
      <xdr:spPr>
        <a:xfrm>
          <a:off x="13782675" y="7219950"/>
          <a:ext cx="0" cy="45720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514350</xdr:colOff>
      <xdr:row>31</xdr:row>
      <xdr:rowOff>180975</xdr:rowOff>
    </xdr:from>
    <xdr:to>
      <xdr:col>23</xdr:col>
      <xdr:colOff>523875</xdr:colOff>
      <xdr:row>39</xdr:row>
      <xdr:rowOff>28575</xdr:rowOff>
    </xdr:to>
    <xdr:cxnSp macro="">
      <xdr:nvCxnSpPr>
        <xdr:cNvPr id="13" name="Straight Connector 12"/>
        <xdr:cNvCxnSpPr/>
      </xdr:nvCxnSpPr>
      <xdr:spPr>
        <a:xfrm flipH="1">
          <a:off x="14658975" y="6315075"/>
          <a:ext cx="9525" cy="137160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133350</xdr:colOff>
      <xdr:row>27</xdr:row>
      <xdr:rowOff>123825</xdr:rowOff>
    </xdr:from>
    <xdr:to>
      <xdr:col>25</xdr:col>
      <xdr:colOff>133350</xdr:colOff>
      <xdr:row>39</xdr:row>
      <xdr:rowOff>32385</xdr:rowOff>
    </xdr:to>
    <xdr:cxnSp macro="">
      <xdr:nvCxnSpPr>
        <xdr:cNvPr id="15" name="Straight Connector 14"/>
        <xdr:cNvCxnSpPr/>
      </xdr:nvCxnSpPr>
      <xdr:spPr>
        <a:xfrm flipH="1">
          <a:off x="15497175" y="5495925"/>
          <a:ext cx="0" cy="219456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219075</xdr:colOff>
      <xdr:row>35</xdr:row>
      <xdr:rowOff>76200</xdr:rowOff>
    </xdr:from>
    <xdr:ext cx="1059393" cy="264560"/>
    <xdr:sp macro="" textlink="">
      <xdr:nvSpPr>
        <xdr:cNvPr id="17" name="TextBox 16"/>
        <xdr:cNvSpPr txBox="1"/>
      </xdr:nvSpPr>
      <xdr:spPr>
        <a:xfrm>
          <a:off x="12534900" y="6972300"/>
          <a:ext cx="1059393" cy="26456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15th Percentile</a:t>
          </a:r>
        </a:p>
      </xdr:txBody>
    </xdr:sp>
    <xdr:clientData/>
  </xdr:oneCellAnchor>
  <xdr:oneCellAnchor>
    <xdr:from>
      <xdr:col>22</xdr:col>
      <xdr:colOff>0</xdr:colOff>
      <xdr:row>30</xdr:row>
      <xdr:rowOff>180975</xdr:rowOff>
    </xdr:from>
    <xdr:ext cx="1059393" cy="264560"/>
    <xdr:sp macro="" textlink="">
      <xdr:nvSpPr>
        <xdr:cNvPr id="18" name="TextBox 17"/>
        <xdr:cNvSpPr txBox="1"/>
      </xdr:nvSpPr>
      <xdr:spPr>
        <a:xfrm>
          <a:off x="13535025" y="6124575"/>
          <a:ext cx="1059393" cy="26456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50th Percentile</a:t>
          </a:r>
        </a:p>
      </xdr:txBody>
    </xdr:sp>
    <xdr:clientData/>
  </xdr:oneCellAnchor>
  <xdr:oneCellAnchor>
    <xdr:from>
      <xdr:col>23</xdr:col>
      <xdr:colOff>304800</xdr:colOff>
      <xdr:row>25</xdr:row>
      <xdr:rowOff>142875</xdr:rowOff>
    </xdr:from>
    <xdr:ext cx="1059393" cy="264560"/>
    <xdr:sp macro="" textlink="">
      <xdr:nvSpPr>
        <xdr:cNvPr id="19" name="TextBox 18"/>
        <xdr:cNvSpPr txBox="1"/>
      </xdr:nvSpPr>
      <xdr:spPr>
        <a:xfrm>
          <a:off x="14449425" y="5133975"/>
          <a:ext cx="1059393" cy="26456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85th Percentile</a:t>
          </a:r>
        </a:p>
      </xdr:txBody>
    </xdr:sp>
    <xdr:clientData/>
  </xdr:oneCellAnchor>
  <xdr:oneCellAnchor>
    <xdr:from>
      <xdr:col>22</xdr:col>
      <xdr:colOff>66675</xdr:colOff>
      <xdr:row>39</xdr:row>
      <xdr:rowOff>95250</xdr:rowOff>
    </xdr:from>
    <xdr:ext cx="434734" cy="264560"/>
    <xdr:sp macro="" textlink="">
      <xdr:nvSpPr>
        <xdr:cNvPr id="21" name="TextBox 20"/>
        <xdr:cNvSpPr txBox="1"/>
      </xdr:nvSpPr>
      <xdr:spPr>
        <a:xfrm>
          <a:off x="13601700" y="7753350"/>
          <a:ext cx="434734" cy="264560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45.5</a:t>
          </a:r>
        </a:p>
      </xdr:txBody>
    </xdr:sp>
    <xdr:clientData/>
  </xdr:oneCellAnchor>
  <xdr:oneCellAnchor>
    <xdr:from>
      <xdr:col>23</xdr:col>
      <xdr:colOff>466725</xdr:colOff>
      <xdr:row>39</xdr:row>
      <xdr:rowOff>95250</xdr:rowOff>
    </xdr:from>
    <xdr:ext cx="434734" cy="264560"/>
    <xdr:sp macro="" textlink="">
      <xdr:nvSpPr>
        <xdr:cNvPr id="22" name="TextBox 21"/>
        <xdr:cNvSpPr txBox="1"/>
      </xdr:nvSpPr>
      <xdr:spPr>
        <a:xfrm>
          <a:off x="14611350" y="7753350"/>
          <a:ext cx="434734" cy="26456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53.5</a:t>
          </a:r>
        </a:p>
      </xdr:txBody>
    </xdr:sp>
    <xdr:clientData/>
  </xdr:oneCellAnchor>
  <xdr:oneCellAnchor>
    <xdr:from>
      <xdr:col>24</xdr:col>
      <xdr:colOff>523875</xdr:colOff>
      <xdr:row>39</xdr:row>
      <xdr:rowOff>123825</xdr:rowOff>
    </xdr:from>
    <xdr:ext cx="434734" cy="264560"/>
    <xdr:sp macro="" textlink="">
      <xdr:nvSpPr>
        <xdr:cNvPr id="23" name="TextBox 22"/>
        <xdr:cNvSpPr txBox="1"/>
      </xdr:nvSpPr>
      <xdr:spPr>
        <a:xfrm>
          <a:off x="15278100" y="7781925"/>
          <a:ext cx="434734" cy="26456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57.8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0</xdr:row>
      <xdr:rowOff>171450</xdr:rowOff>
    </xdr:from>
    <xdr:ext cx="7050520" cy="436786"/>
    <xdr:sp macro="" textlink="">
      <xdr:nvSpPr>
        <xdr:cNvPr id="2" name="TextBox 1"/>
        <xdr:cNvSpPr txBox="1"/>
      </xdr:nvSpPr>
      <xdr:spPr>
        <a:xfrm>
          <a:off x="4486275" y="171450"/>
          <a:ext cx="7050520" cy="4367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i="1">
              <a:solidFill>
                <a:srgbClr val="FF0000"/>
              </a:solidFill>
            </a:rPr>
            <a:t>Null</a:t>
          </a:r>
          <a:r>
            <a:rPr lang="en-US" sz="1100" b="1" i="1" baseline="0">
              <a:solidFill>
                <a:srgbClr val="FF0000"/>
              </a:solidFill>
            </a:rPr>
            <a:t> Hypothesis: </a:t>
          </a:r>
          <a:r>
            <a:rPr lang="en-US" sz="1100" baseline="0"/>
            <a:t>There is no statistical difference between the measured distribution and normal distribution</a:t>
          </a:r>
        </a:p>
        <a:p>
          <a:r>
            <a:rPr lang="en-US" sz="1100" b="1" i="1" baseline="0">
              <a:solidFill>
                <a:srgbClr val="FF0000"/>
              </a:solidFill>
            </a:rPr>
            <a:t>Alternate Hypothesis:</a:t>
          </a:r>
          <a:r>
            <a:rPr lang="en-US" sz="1100" baseline="0"/>
            <a:t> There existis statistical difference between the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measured distribution and normal distribution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B8" sqref="B3:B8"/>
    </sheetView>
  </sheetViews>
  <sheetFormatPr defaultRowHeight="15" x14ac:dyDescent="0.25"/>
  <cols>
    <col min="5" max="5" width="11" customWidth="1"/>
  </cols>
  <sheetData>
    <row r="1" spans="1:17" ht="33" customHeight="1" x14ac:dyDescent="0.25">
      <c r="C1" s="8" t="s">
        <v>2</v>
      </c>
      <c r="D1" s="8"/>
      <c r="G1" t="s">
        <v>10</v>
      </c>
    </row>
    <row r="2" spans="1:17" x14ac:dyDescent="0.25">
      <c r="A2" t="s">
        <v>0</v>
      </c>
      <c r="B2" t="s">
        <v>1</v>
      </c>
      <c r="C2" t="s">
        <v>1</v>
      </c>
      <c r="D2" t="s">
        <v>3</v>
      </c>
    </row>
    <row r="3" spans="1:17" x14ac:dyDescent="0.25">
      <c r="A3">
        <v>30</v>
      </c>
      <c r="B3" t="s">
        <v>8</v>
      </c>
      <c r="C3" t="str">
        <f>B3</f>
        <v>-</v>
      </c>
      <c r="E3" s="1" t="s">
        <v>8</v>
      </c>
      <c r="F3" s="1" t="s">
        <v>8</v>
      </c>
    </row>
    <row r="4" spans="1:17" x14ac:dyDescent="0.25">
      <c r="A4">
        <f>A3+1</f>
        <v>31</v>
      </c>
      <c r="B4" t="s">
        <v>8</v>
      </c>
      <c r="C4">
        <v>0</v>
      </c>
      <c r="D4">
        <f>C4*100/$C$43</f>
        <v>0</v>
      </c>
      <c r="E4" s="1" t="s">
        <v>8</v>
      </c>
      <c r="F4" s="1" t="s">
        <v>8</v>
      </c>
      <c r="N4">
        <f>E44/B44</f>
        <v>52.3</v>
      </c>
    </row>
    <row r="5" spans="1:17" x14ac:dyDescent="0.25">
      <c r="A5">
        <f t="shared" ref="A5:A43" si="0">A4+1</f>
        <v>32</v>
      </c>
      <c r="B5">
        <v>0</v>
      </c>
      <c r="C5">
        <f t="shared" ref="C5:C38" si="1">C4+B5</f>
        <v>0</v>
      </c>
      <c r="D5">
        <f t="shared" ref="D5:D43" si="2">C5*100/$C$43</f>
        <v>0</v>
      </c>
      <c r="E5" s="1">
        <f t="shared" ref="E5:E38" si="3">B5*A5</f>
        <v>0</v>
      </c>
      <c r="F5" s="1">
        <f t="shared" ref="F5:F38" si="4">B5*A5^2</f>
        <v>0</v>
      </c>
    </row>
    <row r="6" spans="1:17" x14ac:dyDescent="0.25">
      <c r="A6">
        <f t="shared" si="0"/>
        <v>33</v>
      </c>
      <c r="B6">
        <v>1</v>
      </c>
      <c r="C6">
        <f t="shared" si="1"/>
        <v>1</v>
      </c>
      <c r="D6">
        <f t="shared" si="2"/>
        <v>0.5</v>
      </c>
      <c r="E6" s="1">
        <f t="shared" si="3"/>
        <v>33</v>
      </c>
      <c r="F6" s="1">
        <f t="shared" si="4"/>
        <v>1089</v>
      </c>
      <c r="G6">
        <f>D16-D6</f>
        <v>9</v>
      </c>
    </row>
    <row r="7" spans="1:17" x14ac:dyDescent="0.25">
      <c r="A7">
        <f t="shared" si="0"/>
        <v>34</v>
      </c>
      <c r="B7">
        <v>2</v>
      </c>
      <c r="C7">
        <f t="shared" si="1"/>
        <v>3</v>
      </c>
      <c r="D7">
        <f t="shared" si="2"/>
        <v>1.5</v>
      </c>
      <c r="E7" s="1">
        <f t="shared" si="3"/>
        <v>68</v>
      </c>
      <c r="F7" s="1">
        <f t="shared" si="4"/>
        <v>2312</v>
      </c>
      <c r="G7">
        <f t="shared" ref="G7:G33" si="5">D17-D7</f>
        <v>8.5</v>
      </c>
    </row>
    <row r="8" spans="1:17" x14ac:dyDescent="0.25">
      <c r="A8">
        <f t="shared" si="0"/>
        <v>35</v>
      </c>
      <c r="B8">
        <v>1</v>
      </c>
      <c r="C8">
        <f t="shared" si="1"/>
        <v>4</v>
      </c>
      <c r="D8">
        <f t="shared" si="2"/>
        <v>2</v>
      </c>
      <c r="E8" s="1">
        <f t="shared" si="3"/>
        <v>35</v>
      </c>
      <c r="F8" s="1">
        <f t="shared" si="4"/>
        <v>1225</v>
      </c>
      <c r="G8">
        <f t="shared" si="5"/>
        <v>11.5</v>
      </c>
    </row>
    <row r="9" spans="1:17" x14ac:dyDescent="0.25">
      <c r="A9">
        <f t="shared" si="0"/>
        <v>36</v>
      </c>
      <c r="B9">
        <v>1</v>
      </c>
      <c r="C9">
        <f t="shared" si="1"/>
        <v>5</v>
      </c>
      <c r="D9">
        <f t="shared" si="2"/>
        <v>2.5</v>
      </c>
      <c r="E9" s="1">
        <f t="shared" si="3"/>
        <v>36</v>
      </c>
      <c r="F9" s="1">
        <f t="shared" si="4"/>
        <v>1296</v>
      </c>
      <c r="G9">
        <f t="shared" si="5"/>
        <v>13</v>
      </c>
      <c r="Q9">
        <f>(F44-((E44^2)/200))/199</f>
        <v>39.316582914572862</v>
      </c>
    </row>
    <row r="10" spans="1:17" x14ac:dyDescent="0.25">
      <c r="A10">
        <f t="shared" si="0"/>
        <v>37</v>
      </c>
      <c r="B10" t="s">
        <v>8</v>
      </c>
      <c r="C10">
        <f>C9+0</f>
        <v>5</v>
      </c>
      <c r="D10">
        <f t="shared" si="2"/>
        <v>2.5</v>
      </c>
      <c r="E10" s="1" t="s">
        <v>8</v>
      </c>
      <c r="F10" s="1" t="s">
        <v>8</v>
      </c>
      <c r="G10">
        <f t="shared" si="5"/>
        <v>17</v>
      </c>
    </row>
    <row r="11" spans="1:17" x14ac:dyDescent="0.25">
      <c r="A11">
        <f t="shared" si="0"/>
        <v>38</v>
      </c>
      <c r="B11">
        <v>1</v>
      </c>
      <c r="C11">
        <f t="shared" si="1"/>
        <v>6</v>
      </c>
      <c r="D11">
        <f t="shared" si="2"/>
        <v>3</v>
      </c>
      <c r="E11" s="1">
        <f t="shared" si="3"/>
        <v>38</v>
      </c>
      <c r="F11" s="1">
        <f t="shared" si="4"/>
        <v>1444</v>
      </c>
      <c r="G11">
        <f t="shared" si="5"/>
        <v>20.5</v>
      </c>
    </row>
    <row r="12" spans="1:17" x14ac:dyDescent="0.25">
      <c r="A12">
        <f t="shared" si="0"/>
        <v>39</v>
      </c>
      <c r="B12">
        <v>1</v>
      </c>
      <c r="C12">
        <f t="shared" si="1"/>
        <v>7</v>
      </c>
      <c r="D12">
        <f t="shared" si="2"/>
        <v>3.5</v>
      </c>
      <c r="E12" s="1">
        <f t="shared" si="3"/>
        <v>39</v>
      </c>
      <c r="F12" s="1">
        <f t="shared" si="4"/>
        <v>1521</v>
      </c>
      <c r="G12">
        <f t="shared" si="5"/>
        <v>27.5</v>
      </c>
      <c r="J12" s="2" t="s">
        <v>5</v>
      </c>
      <c r="Q12">
        <f>SQRT(Q9)</f>
        <v>6.2702936864689889</v>
      </c>
    </row>
    <row r="13" spans="1:17" x14ac:dyDescent="0.25">
      <c r="A13">
        <f t="shared" si="0"/>
        <v>40</v>
      </c>
      <c r="B13">
        <v>2</v>
      </c>
      <c r="C13">
        <f t="shared" si="1"/>
        <v>9</v>
      </c>
      <c r="D13">
        <f t="shared" si="2"/>
        <v>4.5</v>
      </c>
      <c r="E13" s="1">
        <f t="shared" si="3"/>
        <v>80</v>
      </c>
      <c r="F13" s="1">
        <f t="shared" si="4"/>
        <v>3200</v>
      </c>
      <c r="G13">
        <f t="shared" si="5"/>
        <v>30.5</v>
      </c>
    </row>
    <row r="14" spans="1:17" x14ac:dyDescent="0.25">
      <c r="A14">
        <f t="shared" si="0"/>
        <v>41</v>
      </c>
      <c r="B14">
        <v>1</v>
      </c>
      <c r="C14">
        <f t="shared" si="1"/>
        <v>10</v>
      </c>
      <c r="D14">
        <f t="shared" si="2"/>
        <v>5</v>
      </c>
      <c r="E14" s="1">
        <f t="shared" si="3"/>
        <v>41</v>
      </c>
      <c r="F14" s="1">
        <f t="shared" si="4"/>
        <v>1681</v>
      </c>
      <c r="G14">
        <f t="shared" si="5"/>
        <v>34</v>
      </c>
    </row>
    <row r="15" spans="1:17" x14ac:dyDescent="0.25">
      <c r="A15">
        <f t="shared" si="0"/>
        <v>42</v>
      </c>
      <c r="B15">
        <v>5</v>
      </c>
      <c r="C15">
        <f t="shared" si="1"/>
        <v>15</v>
      </c>
      <c r="D15">
        <f t="shared" si="2"/>
        <v>7.5</v>
      </c>
      <c r="E15" s="1">
        <f t="shared" si="3"/>
        <v>210</v>
      </c>
      <c r="F15" s="1">
        <f t="shared" si="4"/>
        <v>8820</v>
      </c>
      <c r="G15">
        <f t="shared" si="5"/>
        <v>36.5</v>
      </c>
      <c r="J15" t="s">
        <v>6</v>
      </c>
      <c r="K15" s="3">
        <f>MEDIAN(A6:A38)</f>
        <v>49</v>
      </c>
    </row>
    <row r="16" spans="1:17" x14ac:dyDescent="0.25">
      <c r="A16">
        <f t="shared" si="0"/>
        <v>43</v>
      </c>
      <c r="B16">
        <v>4</v>
      </c>
      <c r="C16">
        <f t="shared" si="1"/>
        <v>19</v>
      </c>
      <c r="D16">
        <f t="shared" si="2"/>
        <v>9.5</v>
      </c>
      <c r="E16" s="1">
        <f t="shared" si="3"/>
        <v>172</v>
      </c>
      <c r="F16" s="1">
        <f t="shared" si="4"/>
        <v>7396</v>
      </c>
      <c r="G16">
        <f t="shared" si="5"/>
        <v>46</v>
      </c>
      <c r="J16" t="s">
        <v>7</v>
      </c>
      <c r="K16">
        <v>53</v>
      </c>
    </row>
    <row r="17" spans="1:12" x14ac:dyDescent="0.25">
      <c r="A17">
        <f t="shared" si="0"/>
        <v>44</v>
      </c>
      <c r="B17">
        <v>1</v>
      </c>
      <c r="C17">
        <f t="shared" si="1"/>
        <v>20</v>
      </c>
      <c r="D17">
        <f t="shared" si="2"/>
        <v>10</v>
      </c>
      <c r="E17" s="1">
        <f t="shared" si="3"/>
        <v>44</v>
      </c>
      <c r="F17" s="1">
        <f t="shared" si="4"/>
        <v>1936</v>
      </c>
      <c r="G17">
        <f t="shared" si="5"/>
        <v>53</v>
      </c>
    </row>
    <row r="18" spans="1:12" x14ac:dyDescent="0.25">
      <c r="A18">
        <f t="shared" si="0"/>
        <v>45</v>
      </c>
      <c r="B18">
        <v>7</v>
      </c>
      <c r="C18">
        <f t="shared" si="1"/>
        <v>27</v>
      </c>
      <c r="D18">
        <f t="shared" si="2"/>
        <v>13.5</v>
      </c>
      <c r="E18" s="1">
        <f t="shared" si="3"/>
        <v>315</v>
      </c>
      <c r="F18" s="1">
        <f t="shared" si="4"/>
        <v>14175</v>
      </c>
      <c r="G18">
        <f t="shared" si="5"/>
        <v>57.5</v>
      </c>
    </row>
    <row r="19" spans="1:12" x14ac:dyDescent="0.25">
      <c r="A19">
        <f t="shared" si="0"/>
        <v>46</v>
      </c>
      <c r="B19">
        <v>4</v>
      </c>
      <c r="C19">
        <f t="shared" si="1"/>
        <v>31</v>
      </c>
      <c r="D19">
        <f t="shared" si="2"/>
        <v>15.5</v>
      </c>
      <c r="E19" s="1">
        <f t="shared" si="3"/>
        <v>184</v>
      </c>
      <c r="F19" s="1">
        <f t="shared" si="4"/>
        <v>8464</v>
      </c>
      <c r="G19">
        <f t="shared" si="5"/>
        <v>60</v>
      </c>
    </row>
    <row r="20" spans="1:12" x14ac:dyDescent="0.25">
      <c r="A20">
        <f t="shared" si="0"/>
        <v>47</v>
      </c>
      <c r="B20">
        <v>8</v>
      </c>
      <c r="C20">
        <f t="shared" si="1"/>
        <v>39</v>
      </c>
      <c r="D20">
        <f t="shared" si="2"/>
        <v>19.5</v>
      </c>
      <c r="E20" s="1">
        <f t="shared" si="3"/>
        <v>376</v>
      </c>
      <c r="F20" s="1">
        <f t="shared" si="4"/>
        <v>17672</v>
      </c>
      <c r="G20">
        <f t="shared" si="5"/>
        <v>63</v>
      </c>
    </row>
    <row r="21" spans="1:12" x14ac:dyDescent="0.25">
      <c r="A21">
        <f t="shared" si="0"/>
        <v>48</v>
      </c>
      <c r="B21">
        <v>8</v>
      </c>
      <c r="C21">
        <f t="shared" si="1"/>
        <v>47</v>
      </c>
      <c r="D21">
        <f t="shared" si="2"/>
        <v>23.5</v>
      </c>
      <c r="E21" s="1">
        <f t="shared" si="3"/>
        <v>384</v>
      </c>
      <c r="F21" s="1">
        <f t="shared" si="4"/>
        <v>18432</v>
      </c>
      <c r="G21">
        <f t="shared" si="5"/>
        <v>62</v>
      </c>
      <c r="J21" t="s">
        <v>9</v>
      </c>
      <c r="K21">
        <f>A38-A6</f>
        <v>32</v>
      </c>
    </row>
    <row r="22" spans="1:12" x14ac:dyDescent="0.25">
      <c r="A22">
        <f t="shared" si="0"/>
        <v>49</v>
      </c>
      <c r="B22">
        <v>15</v>
      </c>
      <c r="C22">
        <f t="shared" si="1"/>
        <v>62</v>
      </c>
      <c r="D22">
        <f t="shared" si="2"/>
        <v>31</v>
      </c>
      <c r="E22" s="1">
        <f t="shared" si="3"/>
        <v>735</v>
      </c>
      <c r="F22" s="1">
        <f t="shared" si="4"/>
        <v>36015</v>
      </c>
      <c r="G22">
        <f t="shared" si="5"/>
        <v>56</v>
      </c>
      <c r="J22" t="s">
        <v>10</v>
      </c>
      <c r="K22" t="s">
        <v>11</v>
      </c>
      <c r="L22" s="4">
        <v>0.63</v>
      </c>
    </row>
    <row r="23" spans="1:12" x14ac:dyDescent="0.25">
      <c r="A23">
        <f t="shared" si="0"/>
        <v>50</v>
      </c>
      <c r="B23">
        <v>8</v>
      </c>
      <c r="C23">
        <f t="shared" si="1"/>
        <v>70</v>
      </c>
      <c r="D23">
        <f t="shared" si="2"/>
        <v>35</v>
      </c>
      <c r="E23" s="1">
        <f t="shared" si="3"/>
        <v>400</v>
      </c>
      <c r="F23" s="1">
        <f t="shared" si="4"/>
        <v>20000</v>
      </c>
      <c r="G23">
        <f t="shared" si="5"/>
        <v>56.5</v>
      </c>
    </row>
    <row r="24" spans="1:12" x14ac:dyDescent="0.25">
      <c r="A24">
        <f t="shared" si="0"/>
        <v>51</v>
      </c>
      <c r="B24">
        <v>8</v>
      </c>
      <c r="C24">
        <f t="shared" si="1"/>
        <v>78</v>
      </c>
      <c r="D24">
        <f t="shared" si="2"/>
        <v>39</v>
      </c>
      <c r="E24" s="1">
        <f t="shared" si="3"/>
        <v>408</v>
      </c>
      <c r="F24" s="1">
        <f t="shared" si="4"/>
        <v>20808</v>
      </c>
      <c r="G24">
        <f t="shared" si="5"/>
        <v>54</v>
      </c>
    </row>
    <row r="25" spans="1:12" x14ac:dyDescent="0.25">
      <c r="A25">
        <f t="shared" si="0"/>
        <v>52</v>
      </c>
      <c r="B25">
        <v>10</v>
      </c>
      <c r="C25">
        <f t="shared" si="1"/>
        <v>88</v>
      </c>
      <c r="D25">
        <f t="shared" si="2"/>
        <v>44</v>
      </c>
      <c r="E25" s="1">
        <f t="shared" si="3"/>
        <v>520</v>
      </c>
      <c r="F25" s="1">
        <f t="shared" si="4"/>
        <v>27040</v>
      </c>
      <c r="G25">
        <f t="shared" si="5"/>
        <v>52</v>
      </c>
    </row>
    <row r="26" spans="1:12" x14ac:dyDescent="0.25">
      <c r="A26">
        <f t="shared" si="0"/>
        <v>53</v>
      </c>
      <c r="B26">
        <v>23</v>
      </c>
      <c r="C26">
        <f t="shared" si="1"/>
        <v>111</v>
      </c>
      <c r="D26">
        <f t="shared" si="2"/>
        <v>55.5</v>
      </c>
      <c r="E26" s="1">
        <f t="shared" si="3"/>
        <v>1219</v>
      </c>
      <c r="F26" s="1">
        <f t="shared" si="4"/>
        <v>64607</v>
      </c>
      <c r="G26">
        <f t="shared" si="5"/>
        <v>42</v>
      </c>
    </row>
    <row r="27" spans="1:12" x14ac:dyDescent="0.25">
      <c r="A27">
        <f t="shared" si="0"/>
        <v>54</v>
      </c>
      <c r="B27">
        <v>15</v>
      </c>
      <c r="C27">
        <f t="shared" si="1"/>
        <v>126</v>
      </c>
      <c r="D27">
        <f t="shared" si="2"/>
        <v>63</v>
      </c>
      <c r="E27" s="1">
        <f t="shared" si="3"/>
        <v>810</v>
      </c>
      <c r="F27" s="1">
        <f t="shared" si="4"/>
        <v>43740</v>
      </c>
      <c r="G27">
        <f t="shared" si="5"/>
        <v>36</v>
      </c>
    </row>
    <row r="28" spans="1:12" x14ac:dyDescent="0.25">
      <c r="A28">
        <f>A27+1</f>
        <v>55</v>
      </c>
      <c r="B28">
        <v>16</v>
      </c>
      <c r="C28">
        <f t="shared" si="1"/>
        <v>142</v>
      </c>
      <c r="D28">
        <f t="shared" si="2"/>
        <v>71</v>
      </c>
      <c r="E28" s="1">
        <f t="shared" si="3"/>
        <v>880</v>
      </c>
      <c r="F28" s="1">
        <f t="shared" si="4"/>
        <v>48400</v>
      </c>
      <c r="G28">
        <f t="shared" si="5"/>
        <v>29</v>
      </c>
    </row>
    <row r="29" spans="1:12" x14ac:dyDescent="0.25">
      <c r="A29">
        <f t="shared" si="0"/>
        <v>56</v>
      </c>
      <c r="B29">
        <v>9</v>
      </c>
      <c r="C29">
        <f t="shared" si="1"/>
        <v>151</v>
      </c>
      <c r="D29">
        <f t="shared" si="2"/>
        <v>75.5</v>
      </c>
      <c r="E29" s="1">
        <f t="shared" si="3"/>
        <v>504</v>
      </c>
      <c r="F29" s="1">
        <f t="shared" si="4"/>
        <v>28224</v>
      </c>
      <c r="G29">
        <f t="shared" si="5"/>
        <v>24.5</v>
      </c>
    </row>
    <row r="30" spans="1:12" x14ac:dyDescent="0.25">
      <c r="A30">
        <f t="shared" si="0"/>
        <v>57</v>
      </c>
      <c r="B30">
        <v>14</v>
      </c>
      <c r="C30">
        <f t="shared" si="1"/>
        <v>165</v>
      </c>
      <c r="D30">
        <f t="shared" si="2"/>
        <v>82.5</v>
      </c>
      <c r="E30" s="1">
        <f t="shared" si="3"/>
        <v>798</v>
      </c>
      <c r="F30" s="1">
        <f t="shared" si="4"/>
        <v>45486</v>
      </c>
      <c r="G30">
        <f t="shared" si="5"/>
        <v>17.5</v>
      </c>
    </row>
    <row r="31" spans="1:12" x14ac:dyDescent="0.25">
      <c r="A31">
        <f t="shared" si="0"/>
        <v>58</v>
      </c>
      <c r="B31">
        <v>6</v>
      </c>
      <c r="C31">
        <f t="shared" si="1"/>
        <v>171</v>
      </c>
      <c r="D31">
        <f t="shared" si="2"/>
        <v>85.5</v>
      </c>
      <c r="E31" s="1">
        <f t="shared" si="3"/>
        <v>348</v>
      </c>
      <c r="F31" s="1">
        <f t="shared" si="4"/>
        <v>20184</v>
      </c>
      <c r="G31">
        <f t="shared" si="5"/>
        <v>14.5</v>
      </c>
    </row>
    <row r="32" spans="1:12" x14ac:dyDescent="0.25">
      <c r="A32">
        <f t="shared" si="0"/>
        <v>59</v>
      </c>
      <c r="B32">
        <v>3</v>
      </c>
      <c r="C32">
        <f t="shared" si="1"/>
        <v>174</v>
      </c>
      <c r="D32">
        <f t="shared" si="2"/>
        <v>87</v>
      </c>
      <c r="E32" s="1">
        <f t="shared" si="3"/>
        <v>177</v>
      </c>
      <c r="F32" s="1">
        <f t="shared" si="4"/>
        <v>10443</v>
      </c>
      <c r="G32">
        <f t="shared" si="5"/>
        <v>13</v>
      </c>
    </row>
    <row r="33" spans="1:7" x14ac:dyDescent="0.25">
      <c r="A33">
        <f t="shared" si="0"/>
        <v>60</v>
      </c>
      <c r="B33">
        <v>9</v>
      </c>
      <c r="C33">
        <f t="shared" si="1"/>
        <v>183</v>
      </c>
      <c r="D33">
        <f t="shared" si="2"/>
        <v>91.5</v>
      </c>
      <c r="E33" s="1">
        <f t="shared" si="3"/>
        <v>540</v>
      </c>
      <c r="F33" s="1">
        <f t="shared" si="4"/>
        <v>32400</v>
      </c>
      <c r="G33">
        <f t="shared" si="5"/>
        <v>8.5</v>
      </c>
    </row>
    <row r="34" spans="1:7" x14ac:dyDescent="0.25">
      <c r="A34">
        <f t="shared" si="0"/>
        <v>61</v>
      </c>
      <c r="B34">
        <v>3</v>
      </c>
      <c r="C34">
        <f t="shared" si="1"/>
        <v>186</v>
      </c>
      <c r="D34">
        <f t="shared" si="2"/>
        <v>93</v>
      </c>
      <c r="E34" s="1">
        <f t="shared" si="3"/>
        <v>183</v>
      </c>
      <c r="F34" s="1">
        <f t="shared" si="4"/>
        <v>11163</v>
      </c>
    </row>
    <row r="35" spans="1:7" x14ac:dyDescent="0.25">
      <c r="A35">
        <f t="shared" si="0"/>
        <v>62</v>
      </c>
      <c r="B35">
        <v>6</v>
      </c>
      <c r="C35">
        <f t="shared" si="1"/>
        <v>192</v>
      </c>
      <c r="D35">
        <f t="shared" si="2"/>
        <v>96</v>
      </c>
      <c r="E35" s="1">
        <f t="shared" si="3"/>
        <v>372</v>
      </c>
      <c r="F35" s="1">
        <f t="shared" si="4"/>
        <v>23064</v>
      </c>
    </row>
    <row r="36" spans="1:7" x14ac:dyDescent="0.25">
      <c r="A36">
        <f t="shared" si="0"/>
        <v>63</v>
      </c>
      <c r="B36">
        <v>3</v>
      </c>
      <c r="C36">
        <f t="shared" si="1"/>
        <v>195</v>
      </c>
      <c r="D36">
        <f t="shared" si="2"/>
        <v>97.5</v>
      </c>
      <c r="E36" s="1">
        <f t="shared" si="3"/>
        <v>189</v>
      </c>
      <c r="F36" s="1">
        <f t="shared" si="4"/>
        <v>11907</v>
      </c>
    </row>
    <row r="37" spans="1:7" x14ac:dyDescent="0.25">
      <c r="A37">
        <f t="shared" si="0"/>
        <v>64</v>
      </c>
      <c r="B37">
        <v>3</v>
      </c>
      <c r="C37">
        <f t="shared" si="1"/>
        <v>198</v>
      </c>
      <c r="D37">
        <f t="shared" si="2"/>
        <v>99</v>
      </c>
      <c r="E37" s="1">
        <f t="shared" si="3"/>
        <v>192</v>
      </c>
      <c r="F37" s="1">
        <f t="shared" si="4"/>
        <v>12288</v>
      </c>
    </row>
    <row r="38" spans="1:7" x14ac:dyDescent="0.25">
      <c r="A38">
        <f>A37+1</f>
        <v>65</v>
      </c>
      <c r="B38">
        <v>2</v>
      </c>
      <c r="C38">
        <f t="shared" si="1"/>
        <v>200</v>
      </c>
      <c r="D38">
        <f t="shared" si="2"/>
        <v>100</v>
      </c>
      <c r="E38" s="1">
        <f t="shared" si="3"/>
        <v>130</v>
      </c>
      <c r="F38" s="1">
        <f t="shared" si="4"/>
        <v>8450</v>
      </c>
    </row>
    <row r="39" spans="1:7" x14ac:dyDescent="0.25">
      <c r="A39">
        <f t="shared" si="0"/>
        <v>66</v>
      </c>
      <c r="B39" t="s">
        <v>8</v>
      </c>
      <c r="C39">
        <v>200</v>
      </c>
      <c r="D39">
        <f t="shared" si="2"/>
        <v>100</v>
      </c>
      <c r="E39" s="1" t="s">
        <v>8</v>
      </c>
      <c r="F39" s="1" t="s">
        <v>8</v>
      </c>
    </row>
    <row r="40" spans="1:7" x14ac:dyDescent="0.25">
      <c r="A40">
        <f t="shared" si="0"/>
        <v>67</v>
      </c>
      <c r="B40" t="s">
        <v>8</v>
      </c>
      <c r="C40">
        <v>200</v>
      </c>
      <c r="D40">
        <f t="shared" si="2"/>
        <v>100</v>
      </c>
      <c r="E40" s="1" t="s">
        <v>8</v>
      </c>
      <c r="F40" s="1" t="s">
        <v>8</v>
      </c>
    </row>
    <row r="41" spans="1:7" x14ac:dyDescent="0.25">
      <c r="A41">
        <f t="shared" si="0"/>
        <v>68</v>
      </c>
      <c r="B41" t="s">
        <v>8</v>
      </c>
      <c r="C41">
        <v>200</v>
      </c>
      <c r="D41">
        <f t="shared" si="2"/>
        <v>100</v>
      </c>
      <c r="E41" s="1" t="s">
        <v>8</v>
      </c>
      <c r="F41" s="1" t="s">
        <v>8</v>
      </c>
    </row>
    <row r="42" spans="1:7" x14ac:dyDescent="0.25">
      <c r="A42">
        <f>A41+1</f>
        <v>69</v>
      </c>
      <c r="B42" t="s">
        <v>8</v>
      </c>
      <c r="C42">
        <v>200</v>
      </c>
      <c r="D42">
        <f t="shared" si="2"/>
        <v>100</v>
      </c>
      <c r="E42" s="1" t="s">
        <v>8</v>
      </c>
      <c r="F42" s="1" t="s">
        <v>8</v>
      </c>
    </row>
    <row r="43" spans="1:7" x14ac:dyDescent="0.25">
      <c r="A43">
        <f t="shared" si="0"/>
        <v>70</v>
      </c>
      <c r="B43" t="s">
        <v>8</v>
      </c>
      <c r="C43">
        <v>200</v>
      </c>
      <c r="D43">
        <f t="shared" si="2"/>
        <v>100</v>
      </c>
      <c r="E43" s="1" t="s">
        <v>8</v>
      </c>
      <c r="F43" s="1" t="s">
        <v>8</v>
      </c>
    </row>
    <row r="44" spans="1:7" x14ac:dyDescent="0.25">
      <c r="A44" t="s">
        <v>4</v>
      </c>
      <c r="B44">
        <f>SUM(B3:B43)</f>
        <v>200</v>
      </c>
      <c r="E44" s="1">
        <f>SUM(E3:E43)</f>
        <v>10460</v>
      </c>
      <c r="F44" s="1">
        <f>SUM(F3:F43)</f>
        <v>554882</v>
      </c>
    </row>
  </sheetData>
  <mergeCells count="1">
    <mergeCell ref="C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" sqref="F2:F12"/>
    </sheetView>
  </sheetViews>
  <sheetFormatPr defaultRowHeight="15" x14ac:dyDescent="0.25"/>
  <cols>
    <col min="1" max="1" width="17.85546875" bestFit="1" customWidth="1"/>
  </cols>
  <sheetData>
    <row r="1" spans="1:6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</row>
    <row r="2" spans="1:6" x14ac:dyDescent="0.25">
      <c r="D2" s="5"/>
      <c r="E2" s="5">
        <f>0.5-D3</f>
        <v>3.8303805675897751E-3</v>
      </c>
      <c r="F2" s="3">
        <f>E2*200</f>
        <v>0.76607611351795502</v>
      </c>
    </row>
    <row r="3" spans="1:6" x14ac:dyDescent="0.25">
      <c r="A3">
        <v>35.5</v>
      </c>
      <c r="B3">
        <f>ABS(A3-52.3)</f>
        <v>16.799999999999997</v>
      </c>
      <c r="C3">
        <f>B3/6.3</f>
        <v>2.6666666666666661</v>
      </c>
      <c r="D3" s="5">
        <f>NORMSDIST(C3)-0.5</f>
        <v>0.49616961943241022</v>
      </c>
      <c r="E3" s="5">
        <f>ABS(D3-D4)</f>
        <v>1.0414479287778056E-2</v>
      </c>
      <c r="F3" s="3">
        <f t="shared" ref="F3:F12" si="0">E3*200</f>
        <v>2.0828958575556111</v>
      </c>
    </row>
    <row r="4" spans="1:6" x14ac:dyDescent="0.25">
      <c r="A4">
        <f>A3+3</f>
        <v>38.5</v>
      </c>
      <c r="B4">
        <f t="shared" ref="B4:B12" si="1">ABS(A4-52.3)</f>
        <v>13.799999999999997</v>
      </c>
      <c r="C4">
        <f t="shared" ref="C4:C12" si="2">B4/6.3</f>
        <v>2.1904761904761902</v>
      </c>
      <c r="D4" s="5">
        <f t="shared" ref="D4:D12" si="3">NORMSDIST(C4)-0.5</f>
        <v>0.48575514014463217</v>
      </c>
      <c r="E4" s="5">
        <f t="shared" ref="E4:E11" si="4">ABS(D4-D5)</f>
        <v>2.8993272891465027E-2</v>
      </c>
      <c r="F4" s="3">
        <f t="shared" si="0"/>
        <v>5.7986545782930055</v>
      </c>
    </row>
    <row r="5" spans="1:6" x14ac:dyDescent="0.25">
      <c r="A5">
        <f t="shared" ref="A5:A12" si="5">A4+3</f>
        <v>41.5</v>
      </c>
      <c r="B5">
        <f t="shared" si="1"/>
        <v>10.799999999999997</v>
      </c>
      <c r="C5">
        <f t="shared" si="2"/>
        <v>1.714285714285714</v>
      </c>
      <c r="D5" s="5">
        <f t="shared" si="3"/>
        <v>0.45676186725316714</v>
      </c>
      <c r="E5" s="5">
        <f t="shared" si="4"/>
        <v>6.4602241933674587E-2</v>
      </c>
      <c r="F5" s="3">
        <f t="shared" si="0"/>
        <v>12.920448386734918</v>
      </c>
    </row>
    <row r="6" spans="1:6" x14ac:dyDescent="0.25">
      <c r="A6">
        <f t="shared" si="5"/>
        <v>44.5</v>
      </c>
      <c r="B6">
        <f t="shared" si="1"/>
        <v>7.7999999999999972</v>
      </c>
      <c r="C6">
        <f t="shared" si="2"/>
        <v>1.2380952380952377</v>
      </c>
      <c r="D6" s="5">
        <f t="shared" si="3"/>
        <v>0.39215962531949256</v>
      </c>
      <c r="E6" s="5">
        <f t="shared" si="4"/>
        <v>0.11521804918013434</v>
      </c>
      <c r="F6" s="3">
        <f t="shared" si="0"/>
        <v>23.043609836026867</v>
      </c>
    </row>
    <row r="7" spans="1:6" x14ac:dyDescent="0.25">
      <c r="A7">
        <f t="shared" si="5"/>
        <v>47.5</v>
      </c>
      <c r="B7">
        <f t="shared" si="1"/>
        <v>4.7999999999999972</v>
      </c>
      <c r="C7">
        <f t="shared" si="2"/>
        <v>0.76190476190476153</v>
      </c>
      <c r="D7" s="5">
        <f t="shared" si="3"/>
        <v>0.27694157613935821</v>
      </c>
      <c r="E7" s="5">
        <f t="shared" si="4"/>
        <v>0.16449005723735077</v>
      </c>
      <c r="F7" s="3">
        <f t="shared" si="0"/>
        <v>32.898011447470154</v>
      </c>
    </row>
    <row r="8" spans="1:6" x14ac:dyDescent="0.25">
      <c r="A8">
        <f t="shared" si="5"/>
        <v>50.5</v>
      </c>
      <c r="B8">
        <f t="shared" si="1"/>
        <v>1.7999999999999972</v>
      </c>
      <c r="C8">
        <f t="shared" si="2"/>
        <v>0.28571428571428525</v>
      </c>
      <c r="D8" s="5">
        <f t="shared" si="3"/>
        <v>0.11245151890200744</v>
      </c>
      <c r="E8" s="5">
        <f>ABS(D8+D9)</f>
        <v>0.18798351946173375</v>
      </c>
      <c r="F8" s="3">
        <f t="shared" si="0"/>
        <v>37.596703892346753</v>
      </c>
    </row>
    <row r="9" spans="1:6" x14ac:dyDescent="0.25">
      <c r="A9">
        <f t="shared" si="5"/>
        <v>53.5</v>
      </c>
      <c r="B9">
        <f t="shared" si="1"/>
        <v>1.2000000000000028</v>
      </c>
      <c r="C9">
        <f t="shared" si="2"/>
        <v>0.19047619047619094</v>
      </c>
      <c r="D9" s="5">
        <f t="shared" si="3"/>
        <v>7.5532000559726309E-2</v>
      </c>
      <c r="E9" s="5">
        <f t="shared" si="4"/>
        <v>0.171975461893351</v>
      </c>
      <c r="F9" s="3">
        <f t="shared" si="0"/>
        <v>34.395092378670199</v>
      </c>
    </row>
    <row r="10" spans="1:6" x14ac:dyDescent="0.25">
      <c r="A10">
        <f t="shared" si="5"/>
        <v>56.5</v>
      </c>
      <c r="B10">
        <f t="shared" si="1"/>
        <v>4.2000000000000028</v>
      </c>
      <c r="C10">
        <f t="shared" si="2"/>
        <v>0.66666666666666718</v>
      </c>
      <c r="D10" s="5">
        <f t="shared" si="3"/>
        <v>0.24750746245307731</v>
      </c>
      <c r="E10" s="5">
        <f t="shared" si="4"/>
        <v>0.12594358307336506</v>
      </c>
      <c r="F10" s="3">
        <f t="shared" si="0"/>
        <v>25.188716614673012</v>
      </c>
    </row>
    <row r="11" spans="1:6" x14ac:dyDescent="0.25">
      <c r="A11">
        <f t="shared" si="5"/>
        <v>59.5</v>
      </c>
      <c r="B11">
        <f t="shared" si="1"/>
        <v>7.2000000000000028</v>
      </c>
      <c r="C11">
        <f t="shared" si="2"/>
        <v>1.1428571428571432</v>
      </c>
      <c r="D11" s="5">
        <f t="shared" si="3"/>
        <v>0.37345104552644237</v>
      </c>
      <c r="E11" s="5">
        <f t="shared" si="4"/>
        <v>7.3830445583494941E-2</v>
      </c>
      <c r="F11" s="3">
        <f t="shared" si="0"/>
        <v>14.766089116698989</v>
      </c>
    </row>
    <row r="12" spans="1:6" x14ac:dyDescent="0.25">
      <c r="A12">
        <f t="shared" si="5"/>
        <v>62.5</v>
      </c>
      <c r="B12">
        <f t="shared" si="1"/>
        <v>10.200000000000003</v>
      </c>
      <c r="C12">
        <f t="shared" si="2"/>
        <v>1.6190476190476195</v>
      </c>
      <c r="D12" s="5">
        <f t="shared" si="3"/>
        <v>0.44728149110993731</v>
      </c>
      <c r="E12" s="5">
        <f>0.5-D12</f>
        <v>5.2718508890062687E-2</v>
      </c>
      <c r="F12" s="3">
        <f t="shared" si="0"/>
        <v>10.543701778012537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10" sqref="H10"/>
    </sheetView>
  </sheetViews>
  <sheetFormatPr defaultRowHeight="15" x14ac:dyDescent="0.25"/>
  <cols>
    <col min="1" max="1" width="17.85546875" bestFit="1" customWidth="1"/>
    <col min="5" max="5" width="15.28515625" bestFit="1" customWidth="1"/>
  </cols>
  <sheetData>
    <row r="1" spans="1:6" x14ac:dyDescent="0.25">
      <c r="A1" t="s">
        <v>12</v>
      </c>
      <c r="B1" t="s">
        <v>19</v>
      </c>
      <c r="C1" t="s">
        <v>20</v>
      </c>
      <c r="D1" t="s">
        <v>18</v>
      </c>
      <c r="E1" t="s">
        <v>21</v>
      </c>
      <c r="F1" t="s">
        <v>22</v>
      </c>
    </row>
    <row r="2" spans="1:6" x14ac:dyDescent="0.25">
      <c r="B2" s="6">
        <v>4</v>
      </c>
      <c r="C2" s="7">
        <v>0.76607611351795502</v>
      </c>
    </row>
    <row r="3" spans="1:6" x14ac:dyDescent="0.25">
      <c r="A3">
        <v>35.5</v>
      </c>
      <c r="B3" s="6">
        <v>2</v>
      </c>
      <c r="C3" s="7">
        <v>2.0828958575556111</v>
      </c>
    </row>
    <row r="4" spans="1:6" x14ac:dyDescent="0.25">
      <c r="A4">
        <f>A3+3</f>
        <v>38.5</v>
      </c>
      <c r="B4" s="6">
        <v>4</v>
      </c>
      <c r="C4" s="7">
        <v>5.7986545782930055</v>
      </c>
      <c r="D4">
        <f>SUM(B2:B4)-SUM(C2:C4)</f>
        <v>1.3523734506334293</v>
      </c>
      <c r="E4">
        <f>D4^2</f>
        <v>1.8289139499781684</v>
      </c>
      <c r="F4">
        <f>E4/C4</f>
        <v>0.31540315521200779</v>
      </c>
    </row>
    <row r="5" spans="1:6" x14ac:dyDescent="0.25">
      <c r="A5">
        <f t="shared" ref="A5:A12" si="0">A4+3</f>
        <v>41.5</v>
      </c>
      <c r="B5">
        <v>10</v>
      </c>
      <c r="C5">
        <v>12.920448386734918</v>
      </c>
      <c r="D5">
        <f>B5-C5</f>
        <v>-2.9204483867349182</v>
      </c>
      <c r="E5">
        <f t="shared" ref="E5:E12" si="1">D5^2</f>
        <v>8.5290187795825858</v>
      </c>
      <c r="F5">
        <f t="shared" ref="F5:F12" si="2">E5/C5</f>
        <v>0.6601178631183654</v>
      </c>
    </row>
    <row r="6" spans="1:6" x14ac:dyDescent="0.25">
      <c r="A6">
        <f t="shared" si="0"/>
        <v>44.5</v>
      </c>
      <c r="B6">
        <v>19</v>
      </c>
      <c r="C6">
        <v>23.043609836026867</v>
      </c>
      <c r="D6">
        <f t="shared" ref="D6:D12" si="3">B6-C6</f>
        <v>-4.0436098360268673</v>
      </c>
      <c r="E6">
        <f t="shared" si="1"/>
        <v>16.35078050601323</v>
      </c>
      <c r="F6">
        <f t="shared" si="2"/>
        <v>0.70955812142115315</v>
      </c>
    </row>
    <row r="7" spans="1:6" x14ac:dyDescent="0.25">
      <c r="A7">
        <f t="shared" si="0"/>
        <v>47.5</v>
      </c>
      <c r="B7">
        <v>31</v>
      </c>
      <c r="C7">
        <v>32.898011447470154</v>
      </c>
      <c r="D7">
        <f t="shared" si="3"/>
        <v>-1.8980114474701537</v>
      </c>
      <c r="E7">
        <f t="shared" si="1"/>
        <v>3.6024474547277481</v>
      </c>
      <c r="F7">
        <f t="shared" si="2"/>
        <v>0.1095035017687908</v>
      </c>
    </row>
    <row r="8" spans="1:6" x14ac:dyDescent="0.25">
      <c r="A8">
        <f t="shared" si="0"/>
        <v>50.5</v>
      </c>
      <c r="B8">
        <v>41</v>
      </c>
      <c r="C8">
        <v>37.596703892346753</v>
      </c>
      <c r="D8">
        <f t="shared" si="3"/>
        <v>3.4032961076532473</v>
      </c>
      <c r="E8">
        <f t="shared" si="1"/>
        <v>11.582424396367744</v>
      </c>
      <c r="F8">
        <f t="shared" si="2"/>
        <v>0.30807020821645703</v>
      </c>
    </row>
    <row r="9" spans="1:6" x14ac:dyDescent="0.25">
      <c r="A9">
        <f t="shared" si="0"/>
        <v>53.5</v>
      </c>
      <c r="B9">
        <v>40</v>
      </c>
      <c r="C9">
        <v>34.395092378670199</v>
      </c>
      <c r="D9">
        <f t="shared" si="3"/>
        <v>5.6049076213298008</v>
      </c>
      <c r="E9">
        <f t="shared" si="1"/>
        <v>31.414989443640884</v>
      </c>
      <c r="F9">
        <f t="shared" si="2"/>
        <v>0.91335673990288802</v>
      </c>
    </row>
    <row r="10" spans="1:6" x14ac:dyDescent="0.25">
      <c r="A10">
        <f t="shared" si="0"/>
        <v>56.5</v>
      </c>
      <c r="B10">
        <v>23</v>
      </c>
      <c r="C10">
        <v>25.188716614673012</v>
      </c>
      <c r="D10">
        <f t="shared" si="3"/>
        <v>-2.1887166146730124</v>
      </c>
      <c r="E10">
        <f t="shared" si="1"/>
        <v>4.790480419345692</v>
      </c>
      <c r="F10">
        <f t="shared" si="2"/>
        <v>0.19018358468311664</v>
      </c>
    </row>
    <row r="11" spans="1:6" x14ac:dyDescent="0.25">
      <c r="A11">
        <f t="shared" si="0"/>
        <v>59.5</v>
      </c>
      <c r="B11">
        <v>18</v>
      </c>
      <c r="C11">
        <v>14.766089116698989</v>
      </c>
      <c r="D11">
        <f t="shared" si="3"/>
        <v>3.2339108833010108</v>
      </c>
      <c r="E11">
        <f t="shared" si="1"/>
        <v>10.458179601132723</v>
      </c>
      <c r="F11">
        <f t="shared" si="2"/>
        <v>0.70825656803774495</v>
      </c>
    </row>
    <row r="12" spans="1:6" x14ac:dyDescent="0.25">
      <c r="A12">
        <f t="shared" si="0"/>
        <v>62.5</v>
      </c>
      <c r="B12">
        <v>8</v>
      </c>
      <c r="C12">
        <v>10.543701778012537</v>
      </c>
      <c r="D12">
        <f t="shared" si="3"/>
        <v>-2.5437017780125366</v>
      </c>
      <c r="E12">
        <f t="shared" si="1"/>
        <v>6.4704187354641398</v>
      </c>
      <c r="F12">
        <f t="shared" si="2"/>
        <v>0.61367618998455764</v>
      </c>
    </row>
    <row r="13" spans="1:6" x14ac:dyDescent="0.25">
      <c r="E13" t="s">
        <v>25</v>
      </c>
      <c r="F13">
        <f>SUM(F4:F12)</f>
        <v>4.5281259323450813</v>
      </c>
    </row>
    <row r="14" spans="1:6" x14ac:dyDescent="0.25">
      <c r="E14" t="s">
        <v>24</v>
      </c>
      <c r="F14">
        <f>CHIINV(0.05,6)</f>
        <v>12.591587243743978</v>
      </c>
    </row>
    <row r="15" spans="1:6" x14ac:dyDescent="0.25">
      <c r="E15" t="s">
        <v>23</v>
      </c>
      <c r="F15" t="s">
        <v>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SpeedDist</vt:lpstr>
      <vt:lpstr>NormalDist</vt:lpstr>
      <vt:lpstr>Chisq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Sabyasachee Mishra (smishra3)</dc:creator>
  <cp:lastModifiedBy>Sabyasachee Mishra (smishra3)</cp:lastModifiedBy>
  <dcterms:created xsi:type="dcterms:W3CDTF">2013-02-25T22:26:52Z</dcterms:created>
  <dcterms:modified xsi:type="dcterms:W3CDTF">2015-08-31T22:21:17Z</dcterms:modified>
</cp:coreProperties>
</file>